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20" windowHeight="8010"/>
  </bookViews>
  <sheets>
    <sheet name="свод" sheetId="6" r:id="rId1"/>
  </sheets>
  <definedNames>
    <definedName name="_xlnm.Print_Area" localSheetId="0">свод!$A$1:$R$37</definedName>
  </definedNames>
  <calcPr calcId="125725"/>
</workbook>
</file>

<file path=xl/calcChain.xml><?xml version="1.0" encoding="utf-8"?>
<calcChain xmlns="http://schemas.openxmlformats.org/spreadsheetml/2006/main">
  <c r="Q14" i="6"/>
  <c r="Q12"/>
  <c r="P18"/>
  <c r="G23" l="1"/>
  <c r="G18" s="1"/>
  <c r="L23"/>
  <c r="F14"/>
  <c r="G12"/>
  <c r="L12"/>
  <c r="I22"/>
  <c r="D13" l="1"/>
  <c r="N31" l="1"/>
  <c r="N32"/>
  <c r="I32"/>
  <c r="D32"/>
  <c r="I31"/>
  <c r="D31"/>
  <c r="Q30"/>
  <c r="N30" s="1"/>
  <c r="L30"/>
  <c r="I30"/>
  <c r="G30"/>
  <c r="D30" s="1"/>
  <c r="N29"/>
  <c r="I29"/>
  <c r="G28"/>
  <c r="D29"/>
  <c r="Q28"/>
  <c r="P28"/>
  <c r="L28"/>
  <c r="F28"/>
  <c r="N27"/>
  <c r="I27"/>
  <c r="D27"/>
  <c r="Q26"/>
  <c r="N26" s="1"/>
  <c r="L26"/>
  <c r="I26" s="1"/>
  <c r="G26"/>
  <c r="D26" s="1"/>
  <c r="N25"/>
  <c r="I25"/>
  <c r="D25"/>
  <c r="Q24"/>
  <c r="N24" s="1"/>
  <c r="L24"/>
  <c r="I24" s="1"/>
  <c r="G24"/>
  <c r="D24" s="1"/>
  <c r="N23"/>
  <c r="I23"/>
  <c r="D23"/>
  <c r="N22"/>
  <c r="N21"/>
  <c r="I21"/>
  <c r="D21"/>
  <c r="N20"/>
  <c r="L18"/>
  <c r="I20"/>
  <c r="D20"/>
  <c r="N19"/>
  <c r="I19"/>
  <c r="D19"/>
  <c r="R18"/>
  <c r="Q18"/>
  <c r="M18"/>
  <c r="K18"/>
  <c r="H18"/>
  <c r="F18"/>
  <c r="N15"/>
  <c r="I15"/>
  <c r="D15"/>
  <c r="N14"/>
  <c r="I14"/>
  <c r="D14"/>
  <c r="N13"/>
  <c r="I13"/>
  <c r="N12"/>
  <c r="I12"/>
  <c r="D12"/>
  <c r="N11"/>
  <c r="I11"/>
  <c r="D11"/>
  <c r="R10"/>
  <c r="Q10"/>
  <c r="P10"/>
  <c r="O10"/>
  <c r="M10"/>
  <c r="L10"/>
  <c r="K10"/>
  <c r="J10"/>
  <c r="H10"/>
  <c r="G10"/>
  <c r="F10"/>
  <c r="E10"/>
  <c r="R9"/>
  <c r="P9"/>
  <c r="O9"/>
  <c r="M9"/>
  <c r="J9"/>
  <c r="H9"/>
  <c r="E9"/>
  <c r="Q9" l="1"/>
  <c r="N9" s="1"/>
  <c r="D28"/>
  <c r="N28"/>
  <c r="D18"/>
  <c r="F9"/>
  <c r="I10"/>
  <c r="D10"/>
  <c r="L9"/>
  <c r="G9"/>
  <c r="N10"/>
  <c r="N18"/>
  <c r="I18"/>
  <c r="K28"/>
  <c r="D9" l="1"/>
  <c r="I28"/>
  <c r="K9"/>
  <c r="I9" l="1"/>
</calcChain>
</file>

<file path=xl/sharedStrings.xml><?xml version="1.0" encoding="utf-8"?>
<sst xmlns="http://schemas.openxmlformats.org/spreadsheetml/2006/main" count="79" uniqueCount="70">
  <si>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</si>
  <si>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</si>
  <si>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</si>
  <si>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</si>
  <si>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</si>
  <si>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</si>
  <si>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</si>
  <si>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</si>
  <si>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</si>
  <si>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</si>
  <si>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Предупреждение распространения в Белокалитвинском районе заболевания, вызываемого вирусом иммунодефицита человека (ВИЧ-инфекция)</t>
  </si>
  <si>
    <t>1.3</t>
  </si>
  <si>
    <t>Прочие источники</t>
  </si>
  <si>
    <t>Местный бюджет</t>
  </si>
  <si>
    <t>Прочиеисточники</t>
  </si>
  <si>
    <t>Наименование муниципальной программы</t>
  </si>
  <si>
    <t>1.5</t>
  </si>
  <si>
    <t>Совершенствование механизмов обеспечения населения лекарственными препаратами, медицинскими изделиями, специализированными продуктами лечебного питания для детей в амбулаторных условиях</t>
  </si>
  <si>
    <t>2.4</t>
  </si>
  <si>
    <t>Совершенствование системы оказания медицинской помощи больным прочими заболеваниями</t>
  </si>
  <si>
    <t>Оптимизация принципов профилактики внутрибольничных инфекций в лечебно-профилактических учреждениях Белокалитвинского района</t>
  </si>
  <si>
    <t>Обезвреживание и утилизация медицинских опасных отходов в лечебно-профилактических учреждениях Белокалитвинского района.</t>
  </si>
  <si>
    <t>3.1</t>
  </si>
  <si>
    <t>Оснащение муниципальных учреждений родовспоможения и детства в соответствии с Порядками оказания медицинской помощи женщинам и детям современным дорогостоящим оборудованием для выхаживания и реабилитации новорожденных детей</t>
  </si>
  <si>
    <t>Развитие медицинской реабилитации, в том  числе детям</t>
  </si>
  <si>
    <t>Оказание паллиативной помощи взрослым</t>
  </si>
  <si>
    <t>Повышение квалификации и профессиональная переподготовка медицинских работников</t>
  </si>
  <si>
    <t>Социальная поддержка медицинских работников</t>
  </si>
  <si>
    <t>4.1</t>
  </si>
  <si>
    <t>5.1</t>
  </si>
  <si>
    <t>6.1</t>
  </si>
  <si>
    <t>6.2</t>
  </si>
  <si>
    <t xml:space="preserve">МП БР "Развитие здравоохранения </t>
  </si>
  <si>
    <t>Реквизиты нормативно правового акта об утверждении муниципальной программы</t>
  </si>
  <si>
    <t>Предусмотрено программой на весь период* реали­зации</t>
  </si>
  <si>
    <t>Профилактика   инфекционных заболеваний, включая  иммунопрофилактику</t>
  </si>
  <si>
    <t>1.2.</t>
  </si>
  <si>
    <t>Развитие первичной медико-санитарной помощи, в том числе сельским жителям. Развитие системы  раннего выявления заболеваний, патологических состояний и факторов  риска их развития,  включая проведение медицинских осмотров и диспансеризации населении, в том числе у детей</t>
  </si>
  <si>
    <t>1.4</t>
  </si>
  <si>
    <t>Совершенствование оказания скорой, в том числе скорой специализированной, медицинской помощи, медицинской эвакуации</t>
  </si>
  <si>
    <t>2.1</t>
  </si>
  <si>
    <t>2.2</t>
  </si>
  <si>
    <t>2.3</t>
  </si>
  <si>
    <t>1.1.</t>
  </si>
  <si>
    <t>Развитие системы медицинской профилактики неинфекционных заболеваний и формирования здорового образа жизни, в том числе у детей</t>
  </si>
  <si>
    <t>1.</t>
  </si>
  <si>
    <t>Профилактика заболеваний и формирование здорового образа жизни. Развитие первичной медико-санитарной помощи</t>
  </si>
  <si>
    <t>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</si>
  <si>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2.</t>
  </si>
  <si>
    <t>Охрана здоровья матери и ребенка</t>
  </si>
  <si>
    <t>3.</t>
  </si>
  <si>
    <t xml:space="preserve">Развитие медицинской реабилитации </t>
  </si>
  <si>
    <t>4.</t>
  </si>
  <si>
    <t>Оказание паллиативной помощи</t>
  </si>
  <si>
    <t>5.</t>
  </si>
  <si>
    <t>Кадровое обеспечение системы здравоохранения</t>
  </si>
  <si>
    <t>6.</t>
  </si>
  <si>
    <t>Обеспечение жителей Белокалитвинского района гемодиализной помощью</t>
  </si>
  <si>
    <t>2.5</t>
  </si>
  <si>
    <t>Петрова Н.В., 2-65-07</t>
  </si>
  <si>
    <t>Отчет о реализации муниципальной  программы Белокалитвинского района "Развитие здравоохранения" в 2019 году</t>
  </si>
  <si>
    <t>Постановление от 24.12.2018 №2207</t>
  </si>
  <si>
    <t>Развитие материально-технической базы детских поликлиник и детских поликлинических отделений медицинских организаций</t>
  </si>
  <si>
    <t>1.6</t>
  </si>
  <si>
    <t>1.7</t>
  </si>
  <si>
    <t>Создание в детских поликлиниках и детских поликлинических отделениях медицинских организаций организационно-планировочных решений внутренних пространств, обеспечивающих комфортность пребывания детей</t>
  </si>
  <si>
    <t>Предусмотрено программой на 2019 год*</t>
  </si>
  <si>
    <r>
      <t xml:space="preserve">(по состоянию на </t>
    </r>
    <r>
      <rPr>
        <u/>
        <sz val="14"/>
        <color theme="1"/>
        <rFont val="Times New Roman"/>
        <family val="1"/>
        <charset val="204"/>
      </rPr>
      <t>01.07.2019</t>
    </r>
    <r>
      <rPr>
        <sz val="14"/>
        <color theme="1"/>
        <rFont val="Times New Roman"/>
        <family val="1"/>
        <charset val="204"/>
      </rPr>
      <t xml:space="preserve"> года)</t>
    </r>
  </si>
  <si>
    <t>И.о. главного врача</t>
  </si>
  <si>
    <t>А.И.Ткачев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</si>
</sst>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6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Fill="1" applyBorder="1" applyAlignment="1"/>
    <xf numFmtId="0" fontId="6" fillId="0" borderId="0" xfId="0" applyFont="1" applyFill="1"/>
    <xf numFmtId="164" fontId="0" fillId="0" borderId="0" xfId="0" applyNumberFormat="1" applyFill="1"/>
    <xf numFmtId="0" fontId="8" fillId="0" borderId="0" xfId="0" applyFont="1" applyFill="1" applyAlignment="1"/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view="pageBreakPreview" topLeftCell="A22" zoomScale="75" zoomScaleSheetLayoutView="75" workbookViewId="0">
      <selection activeCell="L35" sqref="L35"/>
    </sheetView>
  </sheetViews>
  <sheetFormatPr defaultColWidth="9.140625" defaultRowHeight="15"/>
  <cols>
    <col min="1" max="1" width="4.28515625" style="4" customWidth="1"/>
    <col min="2" max="2" width="16.140625" style="4" customWidth="1"/>
    <col min="3" max="3" width="13" style="4" customWidth="1"/>
    <col min="4" max="4" width="8.5703125" style="4" customWidth="1"/>
    <col min="5" max="5" width="5.7109375" style="4" customWidth="1"/>
    <col min="6" max="6" width="8.85546875" style="4" customWidth="1"/>
    <col min="7" max="7" width="10.140625" style="4" customWidth="1"/>
    <col min="8" max="8" width="6.7109375" style="4" customWidth="1"/>
    <col min="9" max="9" width="8" style="4" customWidth="1"/>
    <col min="10" max="10" width="5.5703125" style="4" customWidth="1"/>
    <col min="11" max="12" width="8" style="4" customWidth="1"/>
    <col min="13" max="13" width="6.5703125" style="4" customWidth="1"/>
    <col min="14" max="14" width="8" style="4" customWidth="1"/>
    <col min="15" max="15" width="4.85546875" style="4" customWidth="1"/>
    <col min="16" max="17" width="8" style="4" customWidth="1"/>
    <col min="18" max="18" width="6.28515625" style="4" customWidth="1"/>
    <col min="19" max="16384" width="9.140625" style="4"/>
  </cols>
  <sheetData>
    <row r="1" spans="1:21" ht="38.25" customHeight="1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1" ht="18.75">
      <c r="A2" s="20" t="s">
        <v>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1" ht="18.7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2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0</v>
      </c>
      <c r="R4" s="5"/>
    </row>
    <row r="5" spans="1:21" ht="16.5" customHeight="1">
      <c r="A5" s="22" t="s">
        <v>1</v>
      </c>
      <c r="B5" s="22" t="s">
        <v>15</v>
      </c>
      <c r="C5" s="22" t="s">
        <v>33</v>
      </c>
      <c r="D5" s="22" t="s">
        <v>2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21">
      <c r="A6" s="22"/>
      <c r="B6" s="22"/>
      <c r="C6" s="22"/>
      <c r="D6" s="22" t="s">
        <v>34</v>
      </c>
      <c r="E6" s="22"/>
      <c r="F6" s="22"/>
      <c r="G6" s="22"/>
      <c r="H6" s="22"/>
      <c r="I6" s="22" t="s">
        <v>66</v>
      </c>
      <c r="J6" s="22"/>
      <c r="K6" s="22"/>
      <c r="L6" s="22"/>
      <c r="M6" s="22"/>
      <c r="N6" s="22" t="s">
        <v>3</v>
      </c>
      <c r="O6" s="22"/>
      <c r="P6" s="22"/>
      <c r="Q6" s="22"/>
      <c r="R6" s="22"/>
    </row>
    <row r="7" spans="1:21">
      <c r="A7" s="22"/>
      <c r="B7" s="22"/>
      <c r="C7" s="22"/>
      <c r="D7" s="18" t="s">
        <v>4</v>
      </c>
      <c r="E7" s="18" t="s">
        <v>5</v>
      </c>
      <c r="F7" s="18"/>
      <c r="G7" s="18"/>
      <c r="H7" s="18"/>
      <c r="I7" s="18" t="s">
        <v>4</v>
      </c>
      <c r="J7" s="18" t="s">
        <v>5</v>
      </c>
      <c r="K7" s="18"/>
      <c r="L7" s="18"/>
      <c r="M7" s="18"/>
      <c r="N7" s="18" t="s">
        <v>4</v>
      </c>
      <c r="O7" s="18" t="s">
        <v>5</v>
      </c>
      <c r="P7" s="18"/>
      <c r="Q7" s="18"/>
      <c r="R7" s="18"/>
    </row>
    <row r="8" spans="1:21" ht="53.25" customHeight="1">
      <c r="A8" s="22"/>
      <c r="B8" s="22"/>
      <c r="C8" s="22"/>
      <c r="D8" s="18"/>
      <c r="E8" s="9" t="s">
        <v>6</v>
      </c>
      <c r="F8" s="9" t="s">
        <v>7</v>
      </c>
      <c r="G8" s="9" t="s">
        <v>13</v>
      </c>
      <c r="H8" s="9" t="s">
        <v>12</v>
      </c>
      <c r="I8" s="18"/>
      <c r="J8" s="9" t="s">
        <v>6</v>
      </c>
      <c r="K8" s="9" t="s">
        <v>7</v>
      </c>
      <c r="L8" s="9" t="s">
        <v>8</v>
      </c>
      <c r="M8" s="9" t="s">
        <v>12</v>
      </c>
      <c r="N8" s="18"/>
      <c r="O8" s="9" t="s">
        <v>6</v>
      </c>
      <c r="P8" s="9" t="s">
        <v>9</v>
      </c>
      <c r="Q8" s="9" t="s">
        <v>8</v>
      </c>
      <c r="R8" s="9" t="s">
        <v>14</v>
      </c>
    </row>
    <row r="9" spans="1:21" ht="58.5" customHeight="1">
      <c r="A9" s="10"/>
      <c r="B9" s="11" t="s">
        <v>32</v>
      </c>
      <c r="C9" s="11" t="s">
        <v>61</v>
      </c>
      <c r="D9" s="2">
        <f>E9+F9+G9+H9</f>
        <v>468999</v>
      </c>
      <c r="E9" s="2">
        <f>E13+E15+E19+E21+E22+E25+E27+E29+E31+E32</f>
        <v>0</v>
      </c>
      <c r="F9" s="2">
        <f>F10+F18+F24+F26+F28+F30</f>
        <v>352197.7</v>
      </c>
      <c r="G9" s="2">
        <f>G10+G18+G24+G26+G28+G30</f>
        <v>116801.30000000002</v>
      </c>
      <c r="H9" s="2">
        <f>H13+H15+H19+H21+H22+H25+H27+H29+H31+H32</f>
        <v>0</v>
      </c>
      <c r="I9" s="2">
        <f>J9+K9+L9+M9</f>
        <v>47664.800000000003</v>
      </c>
      <c r="J9" s="2">
        <f>J13+J15+J19+J21+J22+J25+J27+J29+J31+J32</f>
        <v>0</v>
      </c>
      <c r="K9" s="2">
        <f>K10+K18+K24+K26+K28+K30</f>
        <v>28617.800000000003</v>
      </c>
      <c r="L9" s="2">
        <f>L10+L18+L24+L26+L28+L30</f>
        <v>19047</v>
      </c>
      <c r="M9" s="2">
        <f>M13+M15+M19+M21+M22+M25+M27+M29+M31+M32</f>
        <v>0</v>
      </c>
      <c r="N9" s="1">
        <f>O9+P9+Q9+R9</f>
        <v>24613.8</v>
      </c>
      <c r="O9" s="2">
        <f>O13+O15+O19+O21+O22+O25+O27+O29+O31+O32</f>
        <v>0</v>
      </c>
      <c r="P9" s="2">
        <f>P10+P18+P24+P26+P28+P30</f>
        <v>14002.6</v>
      </c>
      <c r="Q9" s="2">
        <f>Q10+Q18+Q24+Q26+Q28+Q30</f>
        <v>10611.199999999999</v>
      </c>
      <c r="R9" s="2">
        <f>R13+R15+R19+R21+R22+R25+R27+R29+R31+R32</f>
        <v>0</v>
      </c>
      <c r="S9" s="7"/>
      <c r="T9" s="7"/>
      <c r="U9" s="7"/>
    </row>
    <row r="10" spans="1:21" ht="84.75" customHeight="1">
      <c r="A10" s="3" t="s">
        <v>45</v>
      </c>
      <c r="B10" s="15" t="s">
        <v>46</v>
      </c>
      <c r="C10" s="16"/>
      <c r="D10" s="1">
        <f t="shared" ref="D10:D12" si="0">E10+F10+G10+H10</f>
        <v>31273.200000000001</v>
      </c>
      <c r="E10" s="1">
        <f t="shared" ref="E10:H10" si="1">E11+E12+E13+E14+E15</f>
        <v>0</v>
      </c>
      <c r="F10" s="1">
        <f t="shared" si="1"/>
        <v>5051.8</v>
      </c>
      <c r="G10" s="1">
        <f>G11+G12+G13+G14+G15</f>
        <v>26221.4</v>
      </c>
      <c r="H10" s="1">
        <f t="shared" si="1"/>
        <v>0</v>
      </c>
      <c r="I10" s="1">
        <f t="shared" ref="I10:I32" si="2">J10+K10+L10+M10</f>
        <v>8643.3000000000011</v>
      </c>
      <c r="J10" s="1">
        <f t="shared" ref="J10:R10" si="3">J11+J12+J13+J14+J15</f>
        <v>0</v>
      </c>
      <c r="K10" s="1">
        <f t="shared" si="3"/>
        <v>1639</v>
      </c>
      <c r="L10" s="1">
        <f t="shared" si="3"/>
        <v>7004.3000000000011</v>
      </c>
      <c r="M10" s="1">
        <f t="shared" si="3"/>
        <v>0</v>
      </c>
      <c r="N10" s="1">
        <f t="shared" ref="N10:N32" si="4">O10+P10+Q10+R10</f>
        <v>6075.2999999999993</v>
      </c>
      <c r="O10" s="1">
        <f t="shared" si="3"/>
        <v>0</v>
      </c>
      <c r="P10" s="1">
        <f t="shared" si="3"/>
        <v>1622.6</v>
      </c>
      <c r="Q10" s="1">
        <f t="shared" si="3"/>
        <v>4452.7</v>
      </c>
      <c r="R10" s="1">
        <f t="shared" si="3"/>
        <v>0</v>
      </c>
    </row>
    <row r="11" spans="1:21" ht="67.5" customHeight="1">
      <c r="A11" s="3" t="s">
        <v>43</v>
      </c>
      <c r="B11" s="15" t="s">
        <v>44</v>
      </c>
      <c r="C11" s="16"/>
      <c r="D11" s="1">
        <f t="shared" si="0"/>
        <v>0</v>
      </c>
      <c r="E11" s="1"/>
      <c r="F11" s="1"/>
      <c r="G11" s="1"/>
      <c r="H11" s="1"/>
      <c r="I11" s="1">
        <f t="shared" si="2"/>
        <v>0</v>
      </c>
      <c r="J11" s="1"/>
      <c r="K11" s="1"/>
      <c r="L11" s="1"/>
      <c r="M11" s="1"/>
      <c r="N11" s="1">
        <f t="shared" si="4"/>
        <v>0</v>
      </c>
      <c r="O11" s="1"/>
      <c r="P11" s="1"/>
      <c r="Q11" s="1"/>
      <c r="R11" s="1"/>
    </row>
    <row r="12" spans="1:21" ht="42" customHeight="1">
      <c r="A12" s="12" t="s">
        <v>36</v>
      </c>
      <c r="B12" s="15" t="s">
        <v>35</v>
      </c>
      <c r="C12" s="16"/>
      <c r="D12" s="1">
        <f t="shared" si="0"/>
        <v>18902.8</v>
      </c>
      <c r="E12" s="1"/>
      <c r="F12" s="1"/>
      <c r="G12" s="1">
        <f>18883.6+19.2</f>
        <v>18902.8</v>
      </c>
      <c r="H12" s="1"/>
      <c r="I12" s="1">
        <f t="shared" si="2"/>
        <v>1547</v>
      </c>
      <c r="J12" s="1"/>
      <c r="K12" s="1"/>
      <c r="L12" s="1">
        <f>1527.8+19.2</f>
        <v>1547</v>
      </c>
      <c r="M12" s="1"/>
      <c r="N12" s="1">
        <f t="shared" si="4"/>
        <v>1545.1</v>
      </c>
      <c r="O12" s="1"/>
      <c r="P12" s="1"/>
      <c r="Q12" s="1">
        <f>674.6+19.1+851.4</f>
        <v>1545.1</v>
      </c>
      <c r="R12" s="1"/>
    </row>
    <row r="13" spans="1:21" ht="70.5" customHeight="1">
      <c r="A13" s="12" t="s">
        <v>11</v>
      </c>
      <c r="B13" s="15" t="s">
        <v>10</v>
      </c>
      <c r="C13" s="16"/>
      <c r="D13" s="1">
        <f>E13+F13+G13+H13</f>
        <v>487.2</v>
      </c>
      <c r="E13" s="1"/>
      <c r="F13" s="1"/>
      <c r="G13" s="1">
        <v>487.2</v>
      </c>
      <c r="H13" s="1"/>
      <c r="I13" s="1">
        <f>J13+K13+L13+M13</f>
        <v>40.6</v>
      </c>
      <c r="J13" s="1"/>
      <c r="K13" s="1"/>
      <c r="L13" s="1">
        <v>40.6</v>
      </c>
      <c r="M13" s="1"/>
      <c r="N13" s="1">
        <f t="shared" si="4"/>
        <v>24.7</v>
      </c>
      <c r="O13" s="1"/>
      <c r="P13" s="1"/>
      <c r="Q13" s="1">
        <v>24.7</v>
      </c>
      <c r="R13" s="1"/>
    </row>
    <row r="14" spans="1:21" ht="94.5" customHeight="1">
      <c r="A14" s="12" t="s">
        <v>38</v>
      </c>
      <c r="B14" s="15" t="s">
        <v>37</v>
      </c>
      <c r="C14" s="16"/>
      <c r="D14" s="1">
        <f t="shared" ref="D14:D32" si="5">E14+F14+G14+H14</f>
        <v>11396</v>
      </c>
      <c r="E14" s="1"/>
      <c r="F14" s="1">
        <f>3412.8+1639</f>
        <v>5051.8</v>
      </c>
      <c r="G14" s="1">
        <v>6344.2</v>
      </c>
      <c r="H14" s="1"/>
      <c r="I14" s="1">
        <f>J14+K14+L14+M14</f>
        <v>7015.1</v>
      </c>
      <c r="J14" s="1"/>
      <c r="K14" s="1">
        <v>1639</v>
      </c>
      <c r="L14" s="1">
        <v>5376.1</v>
      </c>
      <c r="M14" s="1"/>
      <c r="N14" s="1">
        <f t="shared" si="4"/>
        <v>4465.2</v>
      </c>
      <c r="O14" s="3"/>
      <c r="P14" s="3">
        <v>1622.6</v>
      </c>
      <c r="Q14" s="3">
        <f>2490.1+352.5</f>
        <v>2842.6</v>
      </c>
      <c r="R14" s="3"/>
    </row>
    <row r="15" spans="1:21" ht="96.75" customHeight="1">
      <c r="A15" s="12" t="s">
        <v>16</v>
      </c>
      <c r="B15" s="15" t="s">
        <v>17</v>
      </c>
      <c r="C15" s="16"/>
      <c r="D15" s="1">
        <f t="shared" si="5"/>
        <v>487.2</v>
      </c>
      <c r="E15" s="1"/>
      <c r="F15" s="1"/>
      <c r="G15" s="1">
        <v>487.2</v>
      </c>
      <c r="H15" s="1"/>
      <c r="I15" s="1">
        <f t="shared" si="2"/>
        <v>40.6</v>
      </c>
      <c r="J15" s="1"/>
      <c r="K15" s="1"/>
      <c r="L15" s="1">
        <v>40.6</v>
      </c>
      <c r="M15" s="1"/>
      <c r="N15" s="1">
        <f t="shared" si="4"/>
        <v>40.299999999999997</v>
      </c>
      <c r="O15" s="1"/>
      <c r="P15" s="1"/>
      <c r="Q15" s="1">
        <v>40.299999999999997</v>
      </c>
      <c r="R15" s="1"/>
    </row>
    <row r="16" spans="1:21" ht="72.75" customHeight="1">
      <c r="A16" s="12" t="s">
        <v>63</v>
      </c>
      <c r="B16" s="15" t="s">
        <v>62</v>
      </c>
      <c r="C16" s="1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07.25" customHeight="1">
      <c r="A17" s="12" t="s">
        <v>64</v>
      </c>
      <c r="B17" s="15" t="s">
        <v>65</v>
      </c>
      <c r="C17" s="1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94.5" customHeight="1">
      <c r="A18" s="12" t="s">
        <v>48</v>
      </c>
      <c r="B18" s="15" t="s">
        <v>47</v>
      </c>
      <c r="C18" s="16"/>
      <c r="D18" s="1">
        <f t="shared" si="5"/>
        <v>83877.700000000012</v>
      </c>
      <c r="E18" s="1"/>
      <c r="F18" s="1">
        <f>F19+F20+F21+F22</f>
        <v>46633.599999999999</v>
      </c>
      <c r="G18" s="1">
        <f>G19+G20+G21+G22+G23</f>
        <v>37244.100000000006</v>
      </c>
      <c r="H18" s="1">
        <f t="shared" ref="H18" si="6">H19+H20+H21+H22</f>
        <v>0</v>
      </c>
      <c r="I18" s="1">
        <f t="shared" si="2"/>
        <v>11011.300000000001</v>
      </c>
      <c r="J18" s="1"/>
      <c r="K18" s="1">
        <f>K19+K20+K21+K22</f>
        <v>3354.9</v>
      </c>
      <c r="L18" s="1">
        <f>L19+L20+L21+L22+L23</f>
        <v>7656.4000000000005</v>
      </c>
      <c r="M18" s="1">
        <f t="shared" ref="M18:R18" si="7">M19+M20+M21+M22</f>
        <v>0</v>
      </c>
      <c r="N18" s="1">
        <f t="shared" si="4"/>
        <v>5160.7</v>
      </c>
      <c r="O18" s="1"/>
      <c r="P18" s="1">
        <f>P19+P20+P21+P22</f>
        <v>1580</v>
      </c>
      <c r="Q18" s="1">
        <f>Q19+Q20+Q21+Q22+Q23</f>
        <v>3580.7</v>
      </c>
      <c r="R18" s="1">
        <f t="shared" si="7"/>
        <v>0</v>
      </c>
    </row>
    <row r="19" spans="1:18" ht="56.25" customHeight="1">
      <c r="A19" s="12" t="s">
        <v>40</v>
      </c>
      <c r="B19" s="15" t="s">
        <v>39</v>
      </c>
      <c r="C19" s="16"/>
      <c r="D19" s="1">
        <f t="shared" si="5"/>
        <v>142.69999999999999</v>
      </c>
      <c r="E19" s="1"/>
      <c r="F19" s="1"/>
      <c r="G19" s="1">
        <v>142.69999999999999</v>
      </c>
      <c r="H19" s="1"/>
      <c r="I19" s="1">
        <f t="shared" si="2"/>
        <v>0</v>
      </c>
      <c r="J19" s="1"/>
      <c r="K19" s="1"/>
      <c r="L19" s="1"/>
      <c r="M19" s="1"/>
      <c r="N19" s="1">
        <f t="shared" si="4"/>
        <v>0</v>
      </c>
      <c r="O19" s="1"/>
      <c r="P19" s="1"/>
      <c r="Q19" s="1"/>
      <c r="R19" s="1"/>
    </row>
    <row r="20" spans="1:18" ht="55.9" customHeight="1">
      <c r="A20" s="12" t="s">
        <v>41</v>
      </c>
      <c r="B20" s="15" t="s">
        <v>19</v>
      </c>
      <c r="C20" s="16"/>
      <c r="D20" s="1">
        <f t="shared" si="5"/>
        <v>70099.600000000006</v>
      </c>
      <c r="E20" s="1"/>
      <c r="F20" s="1">
        <v>46633.599999999999</v>
      </c>
      <c r="G20" s="1">
        <v>23466</v>
      </c>
      <c r="H20" s="1"/>
      <c r="I20" s="1">
        <f t="shared" si="2"/>
        <v>10413.1</v>
      </c>
      <c r="J20" s="1"/>
      <c r="K20" s="1">
        <v>3354.9</v>
      </c>
      <c r="L20" s="1">
        <v>7058.2</v>
      </c>
      <c r="M20" s="1"/>
      <c r="N20" s="1">
        <f t="shared" si="4"/>
        <v>4741.8</v>
      </c>
      <c r="O20" s="3"/>
      <c r="P20" s="1">
        <v>1580</v>
      </c>
      <c r="Q20" s="3">
        <v>3161.8</v>
      </c>
      <c r="R20" s="3"/>
    </row>
    <row r="21" spans="1:18" ht="69.75" customHeight="1">
      <c r="A21" s="12" t="s">
        <v>42</v>
      </c>
      <c r="B21" s="15" t="s">
        <v>20</v>
      </c>
      <c r="C21" s="16"/>
      <c r="D21" s="1">
        <f t="shared" si="5"/>
        <v>871.2</v>
      </c>
      <c r="E21" s="1"/>
      <c r="F21" s="1"/>
      <c r="G21" s="1">
        <v>871.2</v>
      </c>
      <c r="H21" s="1"/>
      <c r="I21" s="1">
        <f t="shared" si="2"/>
        <v>72.599999999999994</v>
      </c>
      <c r="J21" s="1"/>
      <c r="K21" s="1"/>
      <c r="L21" s="1">
        <v>72.599999999999994</v>
      </c>
      <c r="M21" s="1"/>
      <c r="N21" s="1">
        <f t="shared" si="4"/>
        <v>72.599999999999994</v>
      </c>
      <c r="O21" s="1"/>
      <c r="P21" s="1"/>
      <c r="Q21" s="1">
        <v>72.599999999999994</v>
      </c>
      <c r="R21" s="1"/>
    </row>
    <row r="22" spans="1:18" ht="69.75" customHeight="1">
      <c r="A22" s="12" t="s">
        <v>18</v>
      </c>
      <c r="B22" s="15" t="s">
        <v>21</v>
      </c>
      <c r="C22" s="16"/>
      <c r="D22" s="1">
        <v>871.2</v>
      </c>
      <c r="E22" s="1"/>
      <c r="F22" s="1"/>
      <c r="G22" s="1">
        <v>871.2</v>
      </c>
      <c r="H22" s="1"/>
      <c r="I22" s="1">
        <f>J22+K22+L22+M22</f>
        <v>72.599999999999994</v>
      </c>
      <c r="J22" s="1"/>
      <c r="K22" s="1"/>
      <c r="L22" s="1">
        <v>72.599999999999994</v>
      </c>
      <c r="M22" s="1"/>
      <c r="N22" s="1">
        <f t="shared" si="4"/>
        <v>72.599999999999994</v>
      </c>
      <c r="O22" s="1"/>
      <c r="P22" s="1"/>
      <c r="Q22" s="1">
        <v>72.599999999999994</v>
      </c>
      <c r="R22" s="3"/>
    </row>
    <row r="23" spans="1:18" ht="51" customHeight="1">
      <c r="A23" s="12" t="s">
        <v>58</v>
      </c>
      <c r="B23" s="15" t="s">
        <v>57</v>
      </c>
      <c r="C23" s="16"/>
      <c r="D23" s="1">
        <f t="shared" si="5"/>
        <v>11893</v>
      </c>
      <c r="E23" s="1"/>
      <c r="F23" s="1"/>
      <c r="G23" s="1">
        <f>12480-587</f>
        <v>11893</v>
      </c>
      <c r="H23" s="1"/>
      <c r="I23" s="1">
        <f t="shared" si="2"/>
        <v>453</v>
      </c>
      <c r="J23" s="1"/>
      <c r="K23" s="1"/>
      <c r="L23" s="1">
        <f>1040-587</f>
        <v>453</v>
      </c>
      <c r="M23" s="1"/>
      <c r="N23" s="1">
        <f t="shared" si="4"/>
        <v>273.7</v>
      </c>
      <c r="O23" s="1"/>
      <c r="P23" s="1"/>
      <c r="Q23" s="1">
        <v>273.7</v>
      </c>
      <c r="R23" s="3"/>
    </row>
    <row r="24" spans="1:18" ht="28.15" customHeight="1">
      <c r="A24" s="12" t="s">
        <v>50</v>
      </c>
      <c r="B24" s="15" t="s">
        <v>49</v>
      </c>
      <c r="C24" s="16"/>
      <c r="D24" s="1">
        <f t="shared" si="5"/>
        <v>871.2</v>
      </c>
      <c r="E24" s="1"/>
      <c r="F24" s="1"/>
      <c r="G24" s="1">
        <f>G25</f>
        <v>871.2</v>
      </c>
      <c r="H24" s="1"/>
      <c r="I24" s="1">
        <f t="shared" si="2"/>
        <v>72.599999999999994</v>
      </c>
      <c r="J24" s="1"/>
      <c r="K24" s="1"/>
      <c r="L24" s="1">
        <f>L25</f>
        <v>72.599999999999994</v>
      </c>
      <c r="M24" s="1"/>
      <c r="N24" s="1">
        <f t="shared" si="4"/>
        <v>72.599999999999994</v>
      </c>
      <c r="O24" s="1"/>
      <c r="P24" s="1"/>
      <c r="Q24" s="1">
        <f>Q25</f>
        <v>72.599999999999994</v>
      </c>
      <c r="R24" s="3"/>
    </row>
    <row r="25" spans="1:18" ht="105.75" customHeight="1">
      <c r="A25" s="12" t="s">
        <v>22</v>
      </c>
      <c r="B25" s="15" t="s">
        <v>23</v>
      </c>
      <c r="C25" s="16"/>
      <c r="D25" s="1">
        <f t="shared" si="5"/>
        <v>871.2</v>
      </c>
      <c r="E25" s="1"/>
      <c r="F25" s="1"/>
      <c r="G25" s="1">
        <v>871.2</v>
      </c>
      <c r="H25" s="1"/>
      <c r="I25" s="1">
        <f t="shared" si="2"/>
        <v>72.599999999999994</v>
      </c>
      <c r="J25" s="1"/>
      <c r="K25" s="1"/>
      <c r="L25" s="1">
        <v>72.599999999999994</v>
      </c>
      <c r="M25" s="1"/>
      <c r="N25" s="1">
        <f t="shared" si="4"/>
        <v>72.599999999999994</v>
      </c>
      <c r="O25" s="1"/>
      <c r="P25" s="1"/>
      <c r="Q25" s="1">
        <v>72.599999999999994</v>
      </c>
      <c r="R25" s="1"/>
    </row>
    <row r="26" spans="1:18" ht="27.75" customHeight="1">
      <c r="A26" s="12" t="s">
        <v>52</v>
      </c>
      <c r="B26" s="15" t="s">
        <v>51</v>
      </c>
      <c r="C26" s="16"/>
      <c r="D26" s="1">
        <f t="shared" si="5"/>
        <v>1672.4</v>
      </c>
      <c r="E26" s="1"/>
      <c r="F26" s="1"/>
      <c r="G26" s="1">
        <f>G27</f>
        <v>1672.4</v>
      </c>
      <c r="H26" s="1"/>
      <c r="I26" s="1">
        <f t="shared" si="2"/>
        <v>135.69999999999999</v>
      </c>
      <c r="J26" s="1"/>
      <c r="K26" s="1"/>
      <c r="L26" s="1">
        <f>L27</f>
        <v>135.69999999999999</v>
      </c>
      <c r="M26" s="1"/>
      <c r="N26" s="1">
        <f t="shared" si="4"/>
        <v>107.8</v>
      </c>
      <c r="O26" s="1"/>
      <c r="P26" s="1"/>
      <c r="Q26" s="1">
        <f>Q27</f>
        <v>107.8</v>
      </c>
      <c r="R26" s="1"/>
    </row>
    <row r="27" spans="1:18" ht="30.75" customHeight="1">
      <c r="A27" s="12" t="s">
        <v>28</v>
      </c>
      <c r="B27" s="15" t="s">
        <v>24</v>
      </c>
      <c r="C27" s="16"/>
      <c r="D27" s="1">
        <f t="shared" si="5"/>
        <v>1672.4</v>
      </c>
      <c r="E27" s="1"/>
      <c r="F27" s="1"/>
      <c r="G27" s="1">
        <v>1672.4</v>
      </c>
      <c r="H27" s="1"/>
      <c r="I27" s="1">
        <f t="shared" si="2"/>
        <v>135.69999999999999</v>
      </c>
      <c r="J27" s="1"/>
      <c r="K27" s="1"/>
      <c r="L27" s="1">
        <v>135.69999999999999</v>
      </c>
      <c r="M27" s="1"/>
      <c r="N27" s="1">
        <f t="shared" si="4"/>
        <v>107.8</v>
      </c>
      <c r="O27" s="1"/>
      <c r="P27" s="1"/>
      <c r="Q27" s="1">
        <v>107.8</v>
      </c>
      <c r="R27" s="1"/>
    </row>
    <row r="28" spans="1:18" ht="30.75" customHeight="1">
      <c r="A28" s="12" t="s">
        <v>54</v>
      </c>
      <c r="B28" s="15" t="s">
        <v>53</v>
      </c>
      <c r="C28" s="16"/>
      <c r="D28" s="1">
        <f t="shared" si="5"/>
        <v>338404.89999999997</v>
      </c>
      <c r="E28" s="1"/>
      <c r="F28" s="1">
        <f>F29</f>
        <v>300512.3</v>
      </c>
      <c r="G28" s="1">
        <f>G29</f>
        <v>37892.6</v>
      </c>
      <c r="H28" s="1"/>
      <c r="I28" s="1">
        <f t="shared" si="2"/>
        <v>26576.300000000003</v>
      </c>
      <c r="J28" s="1"/>
      <c r="K28" s="1">
        <f>K29</f>
        <v>23623.9</v>
      </c>
      <c r="L28" s="1">
        <f>L29</f>
        <v>2952.4</v>
      </c>
      <c r="M28" s="1"/>
      <c r="N28" s="1">
        <f t="shared" si="4"/>
        <v>12661.9</v>
      </c>
      <c r="O28" s="1"/>
      <c r="P28" s="1">
        <f>P29</f>
        <v>10800</v>
      </c>
      <c r="Q28" s="1">
        <f>Q29</f>
        <v>1861.9</v>
      </c>
      <c r="R28" s="1"/>
    </row>
    <row r="29" spans="1:18" ht="32.25" customHeight="1">
      <c r="A29" s="12" t="s">
        <v>29</v>
      </c>
      <c r="B29" s="15" t="s">
        <v>25</v>
      </c>
      <c r="C29" s="16"/>
      <c r="D29" s="1">
        <f t="shared" si="5"/>
        <v>338404.89999999997</v>
      </c>
      <c r="E29" s="1"/>
      <c r="F29" s="1">
        <v>300512.3</v>
      </c>
      <c r="G29" s="1">
        <v>37892.6</v>
      </c>
      <c r="H29" s="1"/>
      <c r="I29" s="1">
        <f t="shared" si="2"/>
        <v>26576.300000000003</v>
      </c>
      <c r="J29" s="1"/>
      <c r="K29" s="1">
        <v>23623.9</v>
      </c>
      <c r="L29" s="1">
        <v>2952.4</v>
      </c>
      <c r="M29" s="1"/>
      <c r="N29" s="1">
        <f t="shared" si="4"/>
        <v>12661.9</v>
      </c>
      <c r="O29" s="1"/>
      <c r="P29" s="1">
        <v>10800</v>
      </c>
      <c r="Q29" s="1">
        <v>1861.9</v>
      </c>
      <c r="R29" s="1"/>
    </row>
    <row r="30" spans="1:18" ht="32.25" customHeight="1">
      <c r="A30" s="12" t="s">
        <v>56</v>
      </c>
      <c r="B30" s="13" t="s">
        <v>55</v>
      </c>
      <c r="C30" s="14"/>
      <c r="D30" s="1">
        <f t="shared" si="5"/>
        <v>12899.6</v>
      </c>
      <c r="E30" s="1"/>
      <c r="F30" s="1"/>
      <c r="G30" s="1">
        <f>G31+G32</f>
        <v>12899.6</v>
      </c>
      <c r="H30" s="1"/>
      <c r="I30" s="1">
        <f t="shared" si="2"/>
        <v>1225.5999999999999</v>
      </c>
      <c r="J30" s="1"/>
      <c r="K30" s="1"/>
      <c r="L30" s="1">
        <f>L31+L32</f>
        <v>1225.5999999999999</v>
      </c>
      <c r="M30" s="1"/>
      <c r="N30" s="1">
        <f t="shared" si="4"/>
        <v>535.5</v>
      </c>
      <c r="O30" s="1"/>
      <c r="P30" s="1"/>
      <c r="Q30" s="1">
        <f>Q31+Q32</f>
        <v>535.5</v>
      </c>
      <c r="R30" s="1"/>
    </row>
    <row r="31" spans="1:18" ht="37.5" customHeight="1">
      <c r="A31" s="12" t="s">
        <v>30</v>
      </c>
      <c r="B31" s="15" t="s">
        <v>26</v>
      </c>
      <c r="C31" s="16"/>
      <c r="D31" s="1">
        <f t="shared" si="5"/>
        <v>78.599999999999994</v>
      </c>
      <c r="E31" s="1"/>
      <c r="F31" s="1"/>
      <c r="G31" s="1">
        <v>78.599999999999994</v>
      </c>
      <c r="H31" s="1"/>
      <c r="I31" s="1">
        <f t="shared" si="2"/>
        <v>78.599999999999994</v>
      </c>
      <c r="J31" s="1"/>
      <c r="K31" s="1"/>
      <c r="L31" s="1">
        <v>78.599999999999994</v>
      </c>
      <c r="M31" s="1"/>
      <c r="N31" s="1">
        <f t="shared" si="4"/>
        <v>23.5</v>
      </c>
      <c r="O31" s="1"/>
      <c r="P31" s="1"/>
      <c r="Q31" s="1">
        <v>23.5</v>
      </c>
      <c r="R31" s="1"/>
    </row>
    <row r="32" spans="1:18" ht="28.5" customHeight="1">
      <c r="A32" s="12" t="s">
        <v>31</v>
      </c>
      <c r="B32" s="15" t="s">
        <v>27</v>
      </c>
      <c r="C32" s="16"/>
      <c r="D32" s="1">
        <f t="shared" si="5"/>
        <v>12821</v>
      </c>
      <c r="E32" s="1"/>
      <c r="F32" s="1"/>
      <c r="G32" s="1">
        <v>12821</v>
      </c>
      <c r="H32" s="1"/>
      <c r="I32" s="1">
        <f t="shared" si="2"/>
        <v>1147</v>
      </c>
      <c r="J32" s="1"/>
      <c r="K32" s="1"/>
      <c r="L32" s="1">
        <v>1147</v>
      </c>
      <c r="M32" s="1"/>
      <c r="N32" s="1">
        <f t="shared" si="4"/>
        <v>512</v>
      </c>
      <c r="O32" s="1"/>
      <c r="P32" s="1"/>
      <c r="Q32" s="1">
        <v>512</v>
      </c>
      <c r="R32" s="1"/>
    </row>
    <row r="33" spans="1:18">
      <c r="A33" s="6"/>
    </row>
    <row r="34" spans="1:18" ht="34.5" customHeight="1">
      <c r="A34" s="17" t="s">
        <v>68</v>
      </c>
      <c r="B34" s="17"/>
      <c r="C34" s="17"/>
      <c r="D34" s="8"/>
      <c r="E34" s="8"/>
      <c r="F34" s="8"/>
      <c r="G34" s="8"/>
      <c r="H34" s="8"/>
      <c r="I34" s="8"/>
      <c r="J34" s="8"/>
      <c r="K34" s="8"/>
      <c r="L34" s="8" t="s">
        <v>69</v>
      </c>
      <c r="M34" s="8"/>
      <c r="N34" s="8"/>
      <c r="O34" s="8"/>
      <c r="P34" s="8"/>
      <c r="Q34" s="8"/>
      <c r="R34" s="8"/>
    </row>
    <row r="37" spans="1:18">
      <c r="A37" s="6" t="s">
        <v>59</v>
      </c>
    </row>
  </sheetData>
  <mergeCells count="40">
    <mergeCell ref="O7:R7"/>
    <mergeCell ref="A1:R1"/>
    <mergeCell ref="A2:R2"/>
    <mergeCell ref="A3:R3"/>
    <mergeCell ref="A5:A8"/>
    <mergeCell ref="B5:B8"/>
    <mergeCell ref="C5:C8"/>
    <mergeCell ref="D5:R5"/>
    <mergeCell ref="D6:H6"/>
    <mergeCell ref="I6:M6"/>
    <mergeCell ref="N6:R6"/>
    <mergeCell ref="D7:D8"/>
    <mergeCell ref="E7:H7"/>
    <mergeCell ref="I7:I8"/>
    <mergeCell ref="J7:M7"/>
    <mergeCell ref="N7:N8"/>
    <mergeCell ref="B23:C23"/>
    <mergeCell ref="B10:C10"/>
    <mergeCell ref="B11:C11"/>
    <mergeCell ref="B12:C12"/>
    <mergeCell ref="B13:C13"/>
    <mergeCell ref="B14:C14"/>
    <mergeCell ref="B15:C15"/>
    <mergeCell ref="B18:C18"/>
    <mergeCell ref="B19:C19"/>
    <mergeCell ref="B20:C20"/>
    <mergeCell ref="B21:C21"/>
    <mergeCell ref="B22:C22"/>
    <mergeCell ref="B16:C16"/>
    <mergeCell ref="B17:C17"/>
    <mergeCell ref="B30:C30"/>
    <mergeCell ref="B31:C31"/>
    <mergeCell ref="B32:C32"/>
    <mergeCell ref="A34:C34"/>
    <mergeCell ref="B24:C24"/>
    <mergeCell ref="B25:C25"/>
    <mergeCell ref="B26:C26"/>
    <mergeCell ref="B27:C27"/>
    <mergeCell ref="B28:C28"/>
    <mergeCell ref="B29:C29"/>
  </mergeCells>
  <pageMargins left="0.39370078740157483" right="0.11811023622047245" top="0.39370078740157483" bottom="0.39370078740157483" header="0.31496062992125984" footer="0.31496062992125984"/>
  <pageSetup paperSize="9" scale="86" orientation="landscape" r:id="rId1"/>
  <rowBreaks count="2" manualBreakCount="2">
    <brk id="14" min="1" max="17" man="1"/>
    <brk id="24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F.G.A.</dc:creator>
  <cp:lastModifiedBy>ShuptaPS</cp:lastModifiedBy>
  <cp:lastPrinted>2019-07-04T07:36:55Z</cp:lastPrinted>
  <dcterms:created xsi:type="dcterms:W3CDTF">2014-04-07T04:22:36Z</dcterms:created>
  <dcterms:modified xsi:type="dcterms:W3CDTF">2019-07-04T08:00:03Z</dcterms:modified>
</cp:coreProperties>
</file>